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3"/>
  </bookViews>
  <sheets>
    <sheet name="Лист1" sheetId="1" r:id="rId1"/>
    <sheet name="Лист2" sheetId="2" r:id="rId2"/>
    <sheet name="Лист3" sheetId="3" r:id="rId3"/>
    <sheet name="2022 - 2024" sheetId="4" r:id="rId4"/>
  </sheets>
  <calcPr calcId="124519"/>
</workbook>
</file>

<file path=xl/calcChain.xml><?xml version="1.0" encoding="utf-8"?>
<calcChain xmlns="http://schemas.openxmlformats.org/spreadsheetml/2006/main">
  <c r="D28" i="4"/>
  <c r="C28"/>
  <c r="G15"/>
  <c r="F15"/>
  <c r="E15"/>
  <c r="E45"/>
  <c r="G25"/>
  <c r="F25"/>
  <c r="E25"/>
  <c r="E47" l="1"/>
  <c r="F47"/>
  <c r="G47"/>
  <c r="D47"/>
  <c r="C42" l="1"/>
  <c r="D29"/>
  <c r="C29"/>
  <c r="G30"/>
  <c r="F30"/>
  <c r="E30"/>
  <c r="D19"/>
  <c r="E19"/>
  <c r="F19"/>
  <c r="G19"/>
  <c r="C19"/>
  <c r="G42"/>
  <c r="F42"/>
  <c r="E42"/>
  <c r="D42"/>
  <c r="G37"/>
  <c r="F37"/>
  <c r="E37"/>
  <c r="D37"/>
  <c r="C37"/>
  <c r="G32"/>
  <c r="F32"/>
  <c r="E32"/>
  <c r="D32"/>
  <c r="C32"/>
  <c r="G22"/>
  <c r="F22"/>
  <c r="E22"/>
  <c r="D22"/>
  <c r="C22"/>
  <c r="G13"/>
  <c r="D13"/>
  <c r="C13"/>
  <c r="D49" i="1"/>
  <c r="D50"/>
  <c r="E50"/>
  <c r="F50"/>
  <c r="G50"/>
  <c r="C50"/>
  <c r="C54" s="1"/>
  <c r="C49"/>
  <c r="C53" s="1"/>
  <c r="D40"/>
  <c r="E40"/>
  <c r="F40"/>
  <c r="G40"/>
  <c r="C40"/>
  <c r="D35"/>
  <c r="E35"/>
  <c r="F35"/>
  <c r="G35"/>
  <c r="C35"/>
  <c r="D16"/>
  <c r="E16"/>
  <c r="F16"/>
  <c r="G16"/>
  <c r="C16"/>
  <c r="D30"/>
  <c r="E30"/>
  <c r="F30"/>
  <c r="G30"/>
  <c r="C30"/>
  <c r="D21"/>
  <c r="E21"/>
  <c r="F21"/>
  <c r="G21"/>
  <c r="C21"/>
  <c r="G28"/>
  <c r="F28"/>
  <c r="E28"/>
  <c r="D26"/>
  <c r="E26"/>
  <c r="F26"/>
  <c r="G26"/>
  <c r="C26"/>
  <c r="F14"/>
  <c r="F49" s="1"/>
  <c r="F52" s="1"/>
  <c r="G14"/>
  <c r="G12" s="1"/>
  <c r="F12"/>
  <c r="E14"/>
  <c r="E49" s="1"/>
  <c r="E52" s="1"/>
  <c r="D12"/>
  <c r="E12"/>
  <c r="C12"/>
  <c r="F29" i="4" l="1"/>
  <c r="F28"/>
  <c r="E29"/>
  <c r="E28"/>
  <c r="G29"/>
  <c r="G28"/>
  <c r="F13"/>
  <c r="E13"/>
  <c r="G49" i="1"/>
  <c r="G52" s="1"/>
</calcChain>
</file>

<file path=xl/sharedStrings.xml><?xml version="1.0" encoding="utf-8"?>
<sst xmlns="http://schemas.openxmlformats.org/spreadsheetml/2006/main" count="147" uniqueCount="48">
  <si>
    <t>Код відомчої класифікації</t>
  </si>
  <si>
    <t xml:space="preserve">Найменування головного розпорядника </t>
  </si>
  <si>
    <t>коштів місцевого бюджету</t>
  </si>
  <si>
    <t>2020 рік</t>
  </si>
  <si>
    <t>(звіт)</t>
  </si>
  <si>
    <t>2021 рік</t>
  </si>
  <si>
    <t>(затверджено)</t>
  </si>
  <si>
    <t>2022 рік</t>
  </si>
  <si>
    <t>(план)</t>
  </si>
  <si>
    <t>2023 рік</t>
  </si>
  <si>
    <t>2024 рік</t>
  </si>
  <si>
    <r>
      <t xml:space="preserve">Головний розпорядник коштів місцевого бюджету 1, </t>
    </r>
    <r>
      <rPr>
        <b/>
        <sz val="14"/>
        <color theme="1"/>
        <rFont val="Times New Roman"/>
        <family val="1"/>
        <charset val="204"/>
      </rPr>
      <t>Виконавчий комітет Первомайської міської ради</t>
    </r>
  </si>
  <si>
    <t>у тому числі:</t>
  </si>
  <si>
    <t>Х</t>
  </si>
  <si>
    <t>загальний фонд</t>
  </si>
  <si>
    <t>спеціальний фонд</t>
  </si>
  <si>
    <t>Головний розпорядник коштів місцевого бюджету 2,</t>
  </si>
  <si>
    <t>Головний розпорядник коштів місцевого бюджету 3,</t>
  </si>
  <si>
    <t>Головний розпорядник коштів місцевого бюджету 5,</t>
  </si>
  <si>
    <t>Головний розпорядник коштів місцевого бюджету 6,</t>
  </si>
  <si>
    <t>Головний розпорядник коштів місцевого бюджету 7,</t>
  </si>
  <si>
    <r>
      <t>УСЬОГО</t>
    </r>
    <r>
      <rPr>
        <sz val="14"/>
        <color theme="1"/>
        <rFont val="Times New Roman"/>
        <family val="1"/>
        <charset val="204"/>
      </rPr>
      <t>, у тому числі:</t>
    </r>
  </si>
  <si>
    <t>Додаток 6</t>
  </si>
  <si>
    <t>до прогнозу   бюджету</t>
  </si>
  <si>
    <t>Первомайської міської</t>
  </si>
  <si>
    <t>територіальної громади</t>
  </si>
  <si>
    <t>(абзац другий розділу VI)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</si>
  <si>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</si>
  <si>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</si>
  <si>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Управління культури, національностей, релігій,молоді та спорту міської ради</t>
  </si>
  <si>
    <t>Управління соціального захисту населення міської ради</t>
  </si>
  <si>
    <t>Управління житлово - комунального господарства міської ради</t>
  </si>
  <si>
    <t>Управління комунальної власності та земельних відносин міської ради</t>
  </si>
  <si>
    <t>Управління освіти міської ради</t>
  </si>
  <si>
    <t>Фінансове управління міської ради</t>
  </si>
  <si>
    <t>Заг.фонд</t>
  </si>
  <si>
    <t>С/фонд</t>
  </si>
  <si>
    <t>Головний розпорядник коштів місцевого бюджету 4,</t>
  </si>
  <si>
    <r>
      <t xml:space="preserve">Управління культури, національностей, релігій,молоді та спорту міської ради </t>
    </r>
    <r>
      <rPr>
        <sz val="14"/>
        <color theme="1"/>
        <rFont val="Times New Roman"/>
        <family val="1"/>
        <charset val="204"/>
      </rPr>
      <t>у тому числі</t>
    </r>
    <r>
      <rPr>
        <b/>
        <sz val="14"/>
        <color theme="1"/>
        <rFont val="Times New Roman"/>
        <family val="1"/>
        <charset val="204"/>
      </rPr>
      <t>:</t>
    </r>
  </si>
  <si>
    <r>
      <t xml:space="preserve">Управління соціального захисту населення міської ради </t>
    </r>
    <r>
      <rPr>
        <sz val="14"/>
        <color theme="1"/>
        <rFont val="Times New Roman"/>
        <family val="1"/>
        <charset val="204"/>
      </rPr>
      <t>у тому числі</t>
    </r>
    <r>
      <rPr>
        <b/>
        <sz val="14"/>
        <color theme="1"/>
        <rFont val="Times New Roman"/>
        <family val="1"/>
        <charset val="204"/>
      </rPr>
      <t>:</t>
    </r>
  </si>
  <si>
    <r>
      <t xml:space="preserve">Управління житлово - комунального господарства міської ради </t>
    </r>
    <r>
      <rPr>
        <sz val="14"/>
        <color theme="1"/>
        <rFont val="Times New Roman"/>
        <family val="1"/>
        <charset val="204"/>
      </rPr>
      <t>у тому числі</t>
    </r>
    <r>
      <rPr>
        <b/>
        <sz val="14"/>
        <color theme="1"/>
        <rFont val="Times New Roman"/>
        <family val="1"/>
        <charset val="204"/>
      </rPr>
      <t>:</t>
    </r>
  </si>
  <si>
    <r>
      <t xml:space="preserve">Управління комунальної власності та земельних відносин міської ради </t>
    </r>
    <r>
      <rPr>
        <sz val="14"/>
        <color theme="1"/>
        <rFont val="Times New Roman"/>
        <family val="1"/>
        <charset val="204"/>
      </rPr>
      <t>у тому числі</t>
    </r>
    <r>
      <rPr>
        <b/>
        <sz val="14"/>
        <color theme="1"/>
        <rFont val="Times New Roman"/>
        <family val="1"/>
        <charset val="204"/>
      </rPr>
      <t>:</t>
    </r>
  </si>
  <si>
    <r>
      <t xml:space="preserve">Фінансове управління міської ради </t>
    </r>
    <r>
      <rPr>
        <sz val="14"/>
        <color theme="1"/>
        <rFont val="Times New Roman"/>
        <family val="1"/>
        <charset val="204"/>
      </rPr>
      <t>у тому числі</t>
    </r>
    <r>
      <rPr>
        <b/>
        <sz val="14"/>
        <color theme="1"/>
        <rFont val="Times New Roman"/>
        <family val="1"/>
        <charset val="204"/>
      </rPr>
      <t>:</t>
    </r>
  </si>
  <si>
    <t>Сергій    ШУГУРОВ</t>
  </si>
  <si>
    <t>Начальник фінансового управління міської ради</t>
  </si>
  <si>
    <t xml:space="preserve"> Первомайської міської   територіальної громади головним розпорядникам коштів</t>
  </si>
  <si>
    <t>грн.</t>
  </si>
  <si>
    <t xml:space="preserve">             Граничні показники видатків  та надання кредитів з бюджету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</si>
</sst>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0" xfId="0" applyFont="1"/>
    <xf numFmtId="0" fontId="3" fillId="0" borderId="5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4" fillId="0" borderId="4" xfId="0" applyFont="1" applyBorder="1" applyAlignment="1">
      <alignment wrapText="1"/>
    </xf>
    <xf numFmtId="0" fontId="5" fillId="0" borderId="4" xfId="0" applyFont="1" applyBorder="1" applyAlignment="1">
      <alignment horizontal="center" wrapText="1"/>
    </xf>
    <xf numFmtId="0" fontId="3" fillId="0" borderId="0" xfId="0" applyFont="1" applyAlignment="1">
      <alignment horizontal="left" indent="15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4" xfId="0" applyFont="1" applyBorder="1" applyAlignment="1">
      <alignment horizontal="center" wrapText="1"/>
    </xf>
    <xf numFmtId="0" fontId="4" fillId="0" borderId="5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3" fontId="2" fillId="0" borderId="4" xfId="0" applyNumberFormat="1" applyFont="1" applyBorder="1" applyAlignment="1">
      <alignment horizontal="center" wrapText="1"/>
    </xf>
    <xf numFmtId="1" fontId="2" fillId="0" borderId="4" xfId="0" applyNumberFormat="1" applyFont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0" fillId="2" borderId="0" xfId="0" applyFill="1"/>
    <xf numFmtId="3" fontId="0" fillId="2" borderId="0" xfId="0" applyNumberFormat="1" applyFill="1"/>
    <xf numFmtId="0" fontId="1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3" fontId="0" fillId="0" borderId="0" xfId="0" applyNumberFormat="1"/>
    <xf numFmtId="0" fontId="3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3" fontId="2" fillId="0" borderId="10" xfId="0" applyNumberFormat="1" applyFont="1" applyBorder="1" applyAlignment="1">
      <alignment horizontal="center" wrapText="1"/>
    </xf>
    <xf numFmtId="1" fontId="2" fillId="0" borderId="11" xfId="0" applyNumberFormat="1" applyFont="1" applyBorder="1" applyAlignment="1">
      <alignment horizontal="center" wrapText="1"/>
    </xf>
    <xf numFmtId="3" fontId="2" fillId="0" borderId="5" xfId="0" applyNumberFormat="1" applyFont="1" applyBorder="1" applyAlignment="1">
      <alignment horizontal="center" wrapText="1"/>
    </xf>
    <xf numFmtId="3" fontId="0" fillId="0" borderId="0" xfId="0" applyNumberFormat="1" applyFill="1"/>
    <xf numFmtId="0" fontId="6" fillId="0" borderId="0" xfId="0" applyFont="1"/>
    <xf numFmtId="0" fontId="2" fillId="0" borderId="4" xfId="0" applyFont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3" fontId="3" fillId="0" borderId="0" xfId="0" applyNumberFormat="1" applyFont="1" applyFill="1"/>
    <xf numFmtId="0" fontId="8" fillId="0" borderId="4" xfId="0" applyFont="1" applyBorder="1" applyAlignment="1">
      <alignment horizontal="center" wrapText="1"/>
    </xf>
    <xf numFmtId="1" fontId="8" fillId="0" borderId="4" xfId="0" applyNumberFormat="1" applyFont="1" applyBorder="1" applyAlignment="1">
      <alignment horizontal="center" wrapText="1"/>
    </xf>
    <xf numFmtId="0" fontId="4" fillId="0" borderId="0" xfId="0" applyFont="1"/>
    <xf numFmtId="0" fontId="7" fillId="0" borderId="0" xfId="0" applyFont="1"/>
    <xf numFmtId="0" fontId="2" fillId="0" borderId="6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1" fontId="2" fillId="0" borderId="2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4"/>
  <sheetViews>
    <sheetView topLeftCell="A43" workbookViewId="0">
      <selection activeCell="C47" sqref="C47"/>
    </sheetView>
  </sheetViews>
  <sheetFormatPr defaultRowHeight="15"/>
  <cols>
    <col min="2" max="2" width="65.42578125" customWidth="1"/>
    <col min="3" max="3" width="13.140625" customWidth="1"/>
    <col min="4" max="4" width="12.140625" customWidth="1"/>
    <col min="5" max="5" width="11.42578125" customWidth="1"/>
    <col min="6" max="6" width="11.28515625" customWidth="1"/>
    <col min="7" max="7" width="11.42578125" customWidth="1"/>
  </cols>
  <sheetData>
    <row r="1" spans="1:7" ht="18.75">
      <c r="C1" s="14" t="s">
        <v>22</v>
      </c>
    </row>
    <row r="2" spans="1:7" ht="18.75">
      <c r="C2" s="14" t="s">
        <v>23</v>
      </c>
    </row>
    <row r="3" spans="1:7" ht="18.75">
      <c r="C3" s="14" t="s">
        <v>24</v>
      </c>
    </row>
    <row r="4" spans="1:7" ht="18.75">
      <c r="C4" s="14" t="s">
        <v>25</v>
      </c>
    </row>
    <row r="5" spans="1:7" ht="18.75">
      <c r="E5" s="6" t="s">
        <v>26</v>
      </c>
    </row>
    <row r="6" spans="1:7" ht="18.75">
      <c r="A6" s="15" t="s">
        <v>27</v>
      </c>
    </row>
    <row r="7" spans="1:7" ht="18.75">
      <c r="B7" s="15">
        <v>14552000000</v>
      </c>
    </row>
    <row r="8" spans="1:7" ht="16.5" thickBot="1">
      <c r="B8" s="16" t="s">
        <v>28</v>
      </c>
    </row>
    <row r="9" spans="1:7" ht="15.75">
      <c r="A9" s="60" t="s">
        <v>0</v>
      </c>
      <c r="B9" s="1" t="s">
        <v>1</v>
      </c>
      <c r="C9" s="3" t="s">
        <v>3</v>
      </c>
      <c r="D9" s="3" t="s">
        <v>5</v>
      </c>
      <c r="E9" s="3" t="s">
        <v>7</v>
      </c>
      <c r="F9" s="3" t="s">
        <v>9</v>
      </c>
      <c r="G9" s="3" t="s">
        <v>10</v>
      </c>
    </row>
    <row r="10" spans="1:7" ht="16.5" thickBot="1">
      <c r="A10" s="61"/>
      <c r="B10" s="2" t="s">
        <v>2</v>
      </c>
      <c r="C10" s="4" t="s">
        <v>4</v>
      </c>
      <c r="D10" s="4" t="s">
        <v>6</v>
      </c>
      <c r="E10" s="4" t="s">
        <v>8</v>
      </c>
      <c r="F10" s="4" t="s">
        <v>8</v>
      </c>
      <c r="G10" s="4" t="s">
        <v>8</v>
      </c>
    </row>
    <row r="11" spans="1:7" ht="16.5" thickBot="1">
      <c r="A11" s="5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  <c r="G11" s="2">
        <v>7</v>
      </c>
    </row>
    <row r="12" spans="1:7" ht="38.25" customHeight="1">
      <c r="A12" s="62">
        <v>2</v>
      </c>
      <c r="B12" s="7" t="s">
        <v>11</v>
      </c>
      <c r="C12" s="64">
        <f>C14+C15</f>
        <v>66727056</v>
      </c>
      <c r="D12" s="64">
        <f t="shared" ref="D12:G12" si="0">D14+D15</f>
        <v>82673371</v>
      </c>
      <c r="E12" s="64">
        <f t="shared" si="0"/>
        <v>65416501</v>
      </c>
      <c r="F12" s="64">
        <f t="shared" si="0"/>
        <v>69888581</v>
      </c>
      <c r="G12" s="64">
        <f t="shared" si="0"/>
        <v>74221122</v>
      </c>
    </row>
    <row r="13" spans="1:7" ht="19.5" thickBot="1">
      <c r="A13" s="63"/>
      <c r="B13" s="8" t="s">
        <v>12</v>
      </c>
      <c r="C13" s="65"/>
      <c r="D13" s="65"/>
      <c r="E13" s="65"/>
      <c r="F13" s="65"/>
      <c r="G13" s="65"/>
    </row>
    <row r="14" spans="1:7" ht="19.5" thickBot="1">
      <c r="A14" s="9" t="s">
        <v>13</v>
      </c>
      <c r="B14" s="8" t="s">
        <v>14</v>
      </c>
      <c r="C14" s="17">
        <v>64492461</v>
      </c>
      <c r="D14" s="17">
        <v>70001686</v>
      </c>
      <c r="E14" s="17">
        <f>29275427+34281574+934500+700000</f>
        <v>65191501</v>
      </c>
      <c r="F14" s="17">
        <f>31280794+36629862+991000+750000</f>
        <v>69651656</v>
      </c>
      <c r="G14" s="17">
        <f>33222080+38903111+1047160+800000</f>
        <v>73972351</v>
      </c>
    </row>
    <row r="15" spans="1:7" ht="19.5" thickBot="1">
      <c r="A15" s="11" t="s">
        <v>13</v>
      </c>
      <c r="B15" s="8" t="s">
        <v>15</v>
      </c>
      <c r="C15" s="17">
        <v>2234595</v>
      </c>
      <c r="D15" s="27">
        <v>12671685</v>
      </c>
      <c r="E15" s="24">
        <v>225000</v>
      </c>
      <c r="F15" s="24">
        <v>236925</v>
      </c>
      <c r="G15" s="24">
        <v>248771</v>
      </c>
    </row>
    <row r="16" spans="1:7" ht="22.5" customHeight="1">
      <c r="A16" s="62">
        <v>6</v>
      </c>
      <c r="B16" s="7" t="s">
        <v>16</v>
      </c>
      <c r="C16" s="66">
        <f>C19+C20</f>
        <v>34271225</v>
      </c>
      <c r="D16" s="66">
        <f t="shared" ref="D16:G16" si="1">D19+D20</f>
        <v>34711929</v>
      </c>
      <c r="E16" s="66">
        <f t="shared" si="1"/>
        <v>33094058</v>
      </c>
      <c r="F16" s="66">
        <f t="shared" si="1"/>
        <v>35342176</v>
      </c>
      <c r="G16" s="66">
        <f t="shared" si="1"/>
        <v>37520088</v>
      </c>
    </row>
    <row r="17" spans="1:7" ht="40.5" customHeight="1">
      <c r="A17" s="69"/>
      <c r="B17" s="18" t="s">
        <v>30</v>
      </c>
      <c r="C17" s="67"/>
      <c r="D17" s="67"/>
      <c r="E17" s="67"/>
      <c r="F17" s="67"/>
      <c r="G17" s="67"/>
    </row>
    <row r="18" spans="1:7" ht="23.25" customHeight="1" thickBot="1">
      <c r="A18" s="63"/>
      <c r="B18" s="8" t="s">
        <v>12</v>
      </c>
      <c r="C18" s="68"/>
      <c r="D18" s="68"/>
      <c r="E18" s="68"/>
      <c r="F18" s="68"/>
      <c r="G18" s="68"/>
    </row>
    <row r="19" spans="1:7" ht="19.5" thickBot="1">
      <c r="A19" s="9" t="s">
        <v>13</v>
      </c>
      <c r="B19" s="8" t="s">
        <v>14</v>
      </c>
      <c r="C19" s="19">
        <v>31417418</v>
      </c>
      <c r="D19" s="19">
        <v>32408391</v>
      </c>
      <c r="E19" s="17">
        <v>31879544</v>
      </c>
      <c r="F19" s="17">
        <v>34063293</v>
      </c>
      <c r="G19" s="17">
        <v>36177261</v>
      </c>
    </row>
    <row r="20" spans="1:7" ht="19.5" thickBot="1">
      <c r="A20" s="11" t="s">
        <v>13</v>
      </c>
      <c r="B20" s="7" t="s">
        <v>15</v>
      </c>
      <c r="C20" s="19">
        <v>2853807</v>
      </c>
      <c r="D20" s="19">
        <v>2303538</v>
      </c>
      <c r="E20" s="19">
        <v>1214514</v>
      </c>
      <c r="F20" s="19">
        <v>1278883</v>
      </c>
      <c r="G20" s="19">
        <v>1342827</v>
      </c>
    </row>
    <row r="21" spans="1:7" ht="20.25" customHeight="1">
      <c r="A21" s="70">
        <v>8</v>
      </c>
      <c r="B21" s="20" t="s">
        <v>17</v>
      </c>
      <c r="C21" s="73">
        <f>C24+C25</f>
        <v>23220303</v>
      </c>
      <c r="D21" s="66">
        <f t="shared" ref="D21:G21" si="2">D24+D25</f>
        <v>21625985</v>
      </c>
      <c r="E21" s="66">
        <f t="shared" si="2"/>
        <v>20064027</v>
      </c>
      <c r="F21" s="66">
        <f t="shared" si="2"/>
        <v>21464503</v>
      </c>
      <c r="G21" s="66">
        <f t="shared" si="2"/>
        <v>22813943</v>
      </c>
    </row>
    <row r="22" spans="1:7" ht="37.5" customHeight="1">
      <c r="A22" s="71"/>
      <c r="B22" s="21" t="s">
        <v>31</v>
      </c>
      <c r="C22" s="74"/>
      <c r="D22" s="67"/>
      <c r="E22" s="67"/>
      <c r="F22" s="67"/>
      <c r="G22" s="67"/>
    </row>
    <row r="23" spans="1:7" ht="19.5" thickBot="1">
      <c r="A23" s="72"/>
      <c r="B23" s="22" t="s">
        <v>12</v>
      </c>
      <c r="C23" s="75"/>
      <c r="D23" s="68"/>
      <c r="E23" s="68"/>
      <c r="F23" s="68"/>
      <c r="G23" s="68"/>
    </row>
    <row r="24" spans="1:7" ht="19.5" thickBot="1">
      <c r="A24" s="9" t="s">
        <v>13</v>
      </c>
      <c r="B24" s="8" t="s">
        <v>14</v>
      </c>
      <c r="C24" s="17">
        <v>22065830</v>
      </c>
      <c r="D24" s="17">
        <v>19463864</v>
      </c>
      <c r="E24" s="17">
        <v>19204027</v>
      </c>
      <c r="F24" s="17">
        <v>20519503</v>
      </c>
      <c r="G24" s="17">
        <v>21792943</v>
      </c>
    </row>
    <row r="25" spans="1:7" ht="19.5" thickBot="1">
      <c r="A25" s="11" t="s">
        <v>13</v>
      </c>
      <c r="B25" s="8" t="s">
        <v>15</v>
      </c>
      <c r="C25" s="17">
        <v>1154473</v>
      </c>
      <c r="D25" s="17">
        <v>2162121</v>
      </c>
      <c r="E25" s="17">
        <v>860000</v>
      </c>
      <c r="F25" s="17">
        <v>945000</v>
      </c>
      <c r="G25" s="17">
        <v>1021000</v>
      </c>
    </row>
    <row r="26" spans="1:7" ht="39" customHeight="1">
      <c r="A26" s="76">
        <v>10</v>
      </c>
      <c r="B26" s="18" t="s">
        <v>29</v>
      </c>
      <c r="C26" s="66">
        <f>C28+C29</f>
        <v>23616080</v>
      </c>
      <c r="D26" s="66">
        <f t="shared" ref="D26:G26" si="3">D28+D29</f>
        <v>33684294</v>
      </c>
      <c r="E26" s="66">
        <f t="shared" si="3"/>
        <v>34141911</v>
      </c>
      <c r="F26" s="66">
        <f t="shared" si="3"/>
        <v>36429358</v>
      </c>
      <c r="G26" s="66">
        <f t="shared" si="3"/>
        <v>38648156</v>
      </c>
    </row>
    <row r="27" spans="1:7" ht="19.5" thickBot="1">
      <c r="A27" s="77"/>
      <c r="B27" s="8" t="s">
        <v>12</v>
      </c>
      <c r="C27" s="68"/>
      <c r="D27" s="68"/>
      <c r="E27" s="68"/>
      <c r="F27" s="68"/>
      <c r="G27" s="68"/>
    </row>
    <row r="28" spans="1:7" ht="19.5" thickBot="1">
      <c r="A28" s="11" t="s">
        <v>13</v>
      </c>
      <c r="B28" s="8" t="s">
        <v>14</v>
      </c>
      <c r="C28" s="17">
        <v>21009354</v>
      </c>
      <c r="D28" s="17">
        <v>30376341</v>
      </c>
      <c r="E28" s="17">
        <f>30833958</f>
        <v>30833958</v>
      </c>
      <c r="F28" s="17">
        <f>32946084</f>
        <v>32946084</v>
      </c>
      <c r="G28" s="17">
        <f>34990718</f>
        <v>34990718</v>
      </c>
    </row>
    <row r="29" spans="1:7" ht="19.5" thickBot="1">
      <c r="A29" s="11" t="s">
        <v>13</v>
      </c>
      <c r="B29" s="7" t="s">
        <v>15</v>
      </c>
      <c r="C29" s="17">
        <v>2606726</v>
      </c>
      <c r="D29" s="17">
        <v>3307953</v>
      </c>
      <c r="E29" s="17">
        <v>3307953</v>
      </c>
      <c r="F29" s="17">
        <v>3483274</v>
      </c>
      <c r="G29" s="17">
        <v>3657438</v>
      </c>
    </row>
    <row r="30" spans="1:7" ht="19.5" customHeight="1">
      <c r="A30" s="78">
        <v>12</v>
      </c>
      <c r="B30" s="20" t="s">
        <v>18</v>
      </c>
      <c r="C30" s="73">
        <f>C33+C34</f>
        <v>2414140</v>
      </c>
      <c r="D30" s="66">
        <f t="shared" ref="D30:G30" si="4">D33+D34</f>
        <v>2524274</v>
      </c>
      <c r="E30" s="66">
        <f t="shared" si="4"/>
        <v>2607927</v>
      </c>
      <c r="F30" s="66">
        <f t="shared" si="4"/>
        <v>2786295</v>
      </c>
      <c r="G30" s="66">
        <f t="shared" si="4"/>
        <v>2959283</v>
      </c>
    </row>
    <row r="31" spans="1:7" ht="35.25" customHeight="1">
      <c r="A31" s="79"/>
      <c r="B31" s="21" t="s">
        <v>32</v>
      </c>
      <c r="C31" s="74"/>
      <c r="D31" s="67"/>
      <c r="E31" s="67"/>
      <c r="F31" s="67"/>
      <c r="G31" s="67"/>
    </row>
    <row r="32" spans="1:7" ht="19.5" thickBot="1">
      <c r="A32" s="80"/>
      <c r="B32" s="22" t="s">
        <v>12</v>
      </c>
      <c r="C32" s="75"/>
      <c r="D32" s="68"/>
      <c r="E32" s="68"/>
      <c r="F32" s="68"/>
      <c r="G32" s="68"/>
    </row>
    <row r="33" spans="1:7" ht="19.5" thickBot="1">
      <c r="A33" s="11" t="s">
        <v>13</v>
      </c>
      <c r="B33" s="8" t="s">
        <v>14</v>
      </c>
      <c r="C33" s="17">
        <v>2368897</v>
      </c>
      <c r="D33" s="17">
        <v>2374274</v>
      </c>
      <c r="E33" s="17">
        <v>2457927</v>
      </c>
      <c r="F33" s="17">
        <v>2626295</v>
      </c>
      <c r="G33" s="17">
        <v>2789283</v>
      </c>
    </row>
    <row r="34" spans="1:7" ht="19.5" thickBot="1">
      <c r="A34" s="11" t="s">
        <v>13</v>
      </c>
      <c r="B34" s="7" t="s">
        <v>15</v>
      </c>
      <c r="C34" s="17">
        <v>45243</v>
      </c>
      <c r="D34" s="17">
        <v>150000</v>
      </c>
      <c r="E34" s="17">
        <v>150000</v>
      </c>
      <c r="F34" s="17">
        <v>160000</v>
      </c>
      <c r="G34" s="17">
        <v>170000</v>
      </c>
    </row>
    <row r="35" spans="1:7" ht="18" customHeight="1">
      <c r="A35" s="78">
        <v>6</v>
      </c>
      <c r="B35" s="20" t="s">
        <v>19</v>
      </c>
      <c r="C35" s="73">
        <f>C38+C39</f>
        <v>246967977</v>
      </c>
      <c r="D35" s="73">
        <f t="shared" ref="D35:G35" si="5">D38+D39</f>
        <v>347180727</v>
      </c>
      <c r="E35" s="73">
        <f t="shared" si="5"/>
        <v>353173896</v>
      </c>
      <c r="F35" s="73">
        <f t="shared" si="5"/>
        <v>380992785</v>
      </c>
      <c r="G35" s="73">
        <f t="shared" si="5"/>
        <v>405438136</v>
      </c>
    </row>
    <row r="36" spans="1:7" ht="18" customHeight="1">
      <c r="A36" s="79"/>
      <c r="B36" s="21" t="s">
        <v>33</v>
      </c>
      <c r="C36" s="74"/>
      <c r="D36" s="74"/>
      <c r="E36" s="74"/>
      <c r="F36" s="74"/>
      <c r="G36" s="74"/>
    </row>
    <row r="37" spans="1:7" ht="19.5" thickBot="1">
      <c r="A37" s="80"/>
      <c r="B37" s="22" t="s">
        <v>12</v>
      </c>
      <c r="C37" s="75"/>
      <c r="D37" s="75"/>
      <c r="E37" s="75"/>
      <c r="F37" s="75"/>
      <c r="G37" s="75"/>
    </row>
    <row r="38" spans="1:7" ht="19.5" thickBot="1">
      <c r="A38" s="11" t="s">
        <v>13</v>
      </c>
      <c r="B38" s="8" t="s">
        <v>14</v>
      </c>
      <c r="C38" s="25">
        <v>235315908</v>
      </c>
      <c r="D38" s="26">
        <v>334369011</v>
      </c>
      <c r="E38" s="26">
        <v>340634812</v>
      </c>
      <c r="F38" s="26">
        <v>367784430</v>
      </c>
      <c r="G38" s="26">
        <v>391574863</v>
      </c>
    </row>
    <row r="39" spans="1:7" ht="19.5" thickBot="1">
      <c r="A39" s="11" t="s">
        <v>13</v>
      </c>
      <c r="B39" s="8" t="s">
        <v>15</v>
      </c>
      <c r="C39" s="23">
        <v>11652069</v>
      </c>
      <c r="D39" s="26">
        <v>12811716</v>
      </c>
      <c r="E39" s="26">
        <v>12539084</v>
      </c>
      <c r="F39" s="26">
        <v>13208355</v>
      </c>
      <c r="G39" s="26">
        <v>13863273</v>
      </c>
    </row>
    <row r="40" spans="1:7" ht="21" customHeight="1">
      <c r="A40" s="76"/>
      <c r="B40" s="7" t="s">
        <v>20</v>
      </c>
      <c r="C40" s="66">
        <f>C43+C44</f>
        <v>3170219</v>
      </c>
      <c r="D40" s="66">
        <f t="shared" ref="D40:G40" si="6">D43+D44</f>
        <v>3659556</v>
      </c>
      <c r="E40" s="66">
        <f t="shared" si="6"/>
        <v>3725726</v>
      </c>
      <c r="F40" s="66">
        <f t="shared" si="6"/>
        <v>3980938</v>
      </c>
      <c r="G40" s="66">
        <f t="shared" si="6"/>
        <v>4227995</v>
      </c>
    </row>
    <row r="41" spans="1:7" ht="21" customHeight="1">
      <c r="A41" s="81"/>
      <c r="B41" s="18" t="s">
        <v>34</v>
      </c>
      <c r="C41" s="67"/>
      <c r="D41" s="67"/>
      <c r="E41" s="67"/>
      <c r="F41" s="67"/>
      <c r="G41" s="67"/>
    </row>
    <row r="42" spans="1:7" ht="19.5" thickBot="1">
      <c r="A42" s="77"/>
      <c r="B42" s="8" t="s">
        <v>12</v>
      </c>
      <c r="C42" s="68"/>
      <c r="D42" s="68"/>
      <c r="E42" s="68"/>
      <c r="F42" s="68"/>
      <c r="G42" s="68"/>
    </row>
    <row r="43" spans="1:7" ht="19.5" thickBot="1">
      <c r="A43" s="11" t="s">
        <v>13</v>
      </c>
      <c r="B43" s="8" t="s">
        <v>14</v>
      </c>
      <c r="C43" s="17">
        <v>3170219</v>
      </c>
      <c r="D43" s="17">
        <v>3659556</v>
      </c>
      <c r="E43" s="17">
        <v>3725726</v>
      </c>
      <c r="F43" s="17">
        <v>3980938</v>
      </c>
      <c r="G43" s="17">
        <v>4227995</v>
      </c>
    </row>
    <row r="44" spans="1:7" ht="19.5" thickBot="1">
      <c r="A44" s="11" t="s">
        <v>13</v>
      </c>
      <c r="B44" s="8" t="s">
        <v>15</v>
      </c>
      <c r="C44" s="10"/>
      <c r="D44" s="10"/>
      <c r="E44" s="10"/>
      <c r="F44" s="10"/>
      <c r="G44" s="10"/>
    </row>
    <row r="45" spans="1:7" ht="19.5" thickBot="1">
      <c r="A45" s="11" t="s">
        <v>13</v>
      </c>
      <c r="B45" s="12" t="s">
        <v>21</v>
      </c>
      <c r="C45" s="13">
        <v>424172594</v>
      </c>
      <c r="D45" s="13">
        <v>530451701</v>
      </c>
      <c r="E45" s="13">
        <v>368307151</v>
      </c>
      <c r="F45" s="13">
        <v>393299637</v>
      </c>
      <c r="G45" s="13">
        <v>417500109</v>
      </c>
    </row>
    <row r="46" spans="1:7" ht="19.5" thickBot="1">
      <c r="A46" s="11" t="s">
        <v>13</v>
      </c>
      <c r="B46" s="8" t="s">
        <v>14</v>
      </c>
      <c r="C46" s="13">
        <v>380031746</v>
      </c>
      <c r="D46" s="13">
        <v>492738237</v>
      </c>
      <c r="E46" s="13">
        <v>495100170</v>
      </c>
      <c r="F46" s="13">
        <v>532818634</v>
      </c>
      <c r="G46" s="13">
        <v>566846794</v>
      </c>
    </row>
    <row r="47" spans="1:7" ht="19.5" thickBot="1">
      <c r="A47" s="11" t="s">
        <v>13</v>
      </c>
      <c r="B47" s="8" t="s">
        <v>15</v>
      </c>
      <c r="C47" s="13">
        <v>44140848</v>
      </c>
      <c r="D47" s="13">
        <v>37713464</v>
      </c>
      <c r="E47" s="13">
        <v>18296551</v>
      </c>
      <c r="F47" s="13">
        <v>19312437</v>
      </c>
      <c r="G47" s="13">
        <v>20303309</v>
      </c>
    </row>
    <row r="49" spans="2:7" ht="18.75">
      <c r="B49" s="28" t="s">
        <v>35</v>
      </c>
      <c r="C49" s="30">
        <f>C14+C19+C24+C28+C33+C38+C43</f>
        <v>379840087</v>
      </c>
      <c r="D49" s="30">
        <f>D14+D19+D24+D28+D33+D38+D43</f>
        <v>492653123</v>
      </c>
      <c r="E49" s="30">
        <f t="shared" ref="E49:G49" si="7">E14+E19+E24+E28+E33+E38+E43</f>
        <v>493927495</v>
      </c>
      <c r="F49" s="30">
        <f>F14+F19+F24+F28+F33+F38+F43</f>
        <v>531572199</v>
      </c>
      <c r="G49" s="30">
        <f t="shared" si="7"/>
        <v>565525414</v>
      </c>
    </row>
    <row r="50" spans="2:7" ht="18.75">
      <c r="B50" s="28" t="s">
        <v>36</v>
      </c>
      <c r="C50" s="29">
        <f>C15+C20+C25+C29+C34+C39</f>
        <v>20546913</v>
      </c>
      <c r="D50" s="29">
        <f t="shared" ref="D50:G50" si="8">D15+D20+D25+D29+D34+D39</f>
        <v>33407013</v>
      </c>
      <c r="E50">
        <f t="shared" si="8"/>
        <v>18296551</v>
      </c>
      <c r="F50">
        <f t="shared" si="8"/>
        <v>19312437</v>
      </c>
      <c r="G50">
        <f t="shared" si="8"/>
        <v>20303309</v>
      </c>
    </row>
    <row r="52" spans="2:7">
      <c r="E52" s="42">
        <f>E49-E46</f>
        <v>-1172675</v>
      </c>
      <c r="F52" s="42">
        <f t="shared" ref="F52:G52" si="9">F49-F46</f>
        <v>-1246435</v>
      </c>
      <c r="G52" s="42">
        <f t="shared" si="9"/>
        <v>-1321380</v>
      </c>
    </row>
    <row r="53" spans="2:7">
      <c r="C53" s="42">
        <f>C46-C49</f>
        <v>191659</v>
      </c>
    </row>
    <row r="54" spans="2:7">
      <c r="C54">
        <f>C47-C50</f>
        <v>23593935</v>
      </c>
    </row>
  </sheetData>
  <mergeCells count="43">
    <mergeCell ref="G40:G42"/>
    <mergeCell ref="A35:A37"/>
    <mergeCell ref="C35:C37"/>
    <mergeCell ref="D35:D37"/>
    <mergeCell ref="E35:E37"/>
    <mergeCell ref="F35:F37"/>
    <mergeCell ref="G35:G37"/>
    <mergeCell ref="A40:A42"/>
    <mergeCell ref="C40:C42"/>
    <mergeCell ref="D40:D42"/>
    <mergeCell ref="E40:E42"/>
    <mergeCell ref="F40:F42"/>
    <mergeCell ref="G30:G32"/>
    <mergeCell ref="A26:A27"/>
    <mergeCell ref="C26:C27"/>
    <mergeCell ref="D26:D27"/>
    <mergeCell ref="E26:E27"/>
    <mergeCell ref="F26:F27"/>
    <mergeCell ref="G26:G27"/>
    <mergeCell ref="A30:A32"/>
    <mergeCell ref="C30:C32"/>
    <mergeCell ref="D30:D32"/>
    <mergeCell ref="E30:E32"/>
    <mergeCell ref="F30:F32"/>
    <mergeCell ref="G21:G23"/>
    <mergeCell ref="G12:G13"/>
    <mergeCell ref="A16:A18"/>
    <mergeCell ref="C16:C18"/>
    <mergeCell ref="D16:D18"/>
    <mergeCell ref="E16:E18"/>
    <mergeCell ref="F16:F18"/>
    <mergeCell ref="G16:G18"/>
    <mergeCell ref="F12:F13"/>
    <mergeCell ref="A21:A23"/>
    <mergeCell ref="C21:C23"/>
    <mergeCell ref="D21:D23"/>
    <mergeCell ref="E21:E23"/>
    <mergeCell ref="F21:F23"/>
    <mergeCell ref="A9:A10"/>
    <mergeCell ref="A12:A13"/>
    <mergeCell ref="C12:C13"/>
    <mergeCell ref="D12:D13"/>
    <mergeCell ref="E12:E13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9"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5"/>
  <sheetViews>
    <sheetView tabSelected="1" workbookViewId="0">
      <selection activeCell="J17" sqref="J17"/>
    </sheetView>
  </sheetViews>
  <sheetFormatPr defaultRowHeight="15"/>
  <cols>
    <col min="1" max="1" width="7.7109375" customWidth="1"/>
    <col min="2" max="2" width="62.85546875" customWidth="1"/>
    <col min="3" max="3" width="13.140625" customWidth="1"/>
    <col min="4" max="4" width="12.140625" customWidth="1"/>
    <col min="5" max="5" width="11.42578125" customWidth="1"/>
    <col min="6" max="6" width="11.28515625" customWidth="1"/>
    <col min="7" max="7" width="12.7109375" customWidth="1"/>
  </cols>
  <sheetData>
    <row r="1" spans="1:7" ht="18.75">
      <c r="C1" s="14" t="s">
        <v>22</v>
      </c>
    </row>
    <row r="2" spans="1:7" ht="18.75">
      <c r="C2" s="14" t="s">
        <v>23</v>
      </c>
    </row>
    <row r="3" spans="1:7" ht="18.75">
      <c r="C3" s="14" t="s">
        <v>24</v>
      </c>
    </row>
    <row r="4" spans="1:7" ht="18.75">
      <c r="C4" s="14" t="s">
        <v>25</v>
      </c>
    </row>
    <row r="5" spans="1:7" ht="18.75">
      <c r="E5" s="6"/>
    </row>
    <row r="6" spans="1:7" ht="18.75">
      <c r="A6" s="15" t="s">
        <v>47</v>
      </c>
    </row>
    <row r="7" spans="1:7" ht="18.75">
      <c r="A7" s="15"/>
      <c r="B7" s="56" t="s">
        <v>45</v>
      </c>
      <c r="C7" s="57"/>
    </row>
    <row r="8" spans="1:7" ht="18.75">
      <c r="B8" s="15">
        <v>14552000000</v>
      </c>
    </row>
    <row r="9" spans="1:7" ht="16.5" thickBot="1">
      <c r="B9" s="16" t="s">
        <v>28</v>
      </c>
      <c r="G9" s="59" t="s">
        <v>46</v>
      </c>
    </row>
    <row r="10" spans="1:7" ht="15.75">
      <c r="A10" s="60" t="s">
        <v>0</v>
      </c>
      <c r="B10" s="1" t="s">
        <v>1</v>
      </c>
      <c r="C10" s="3" t="s">
        <v>3</v>
      </c>
      <c r="D10" s="3" t="s">
        <v>5</v>
      </c>
      <c r="E10" s="3" t="s">
        <v>7</v>
      </c>
      <c r="F10" s="3" t="s">
        <v>9</v>
      </c>
      <c r="G10" s="3" t="s">
        <v>10</v>
      </c>
    </row>
    <row r="11" spans="1:7" ht="16.5" thickBot="1">
      <c r="A11" s="61"/>
      <c r="B11" s="2" t="s">
        <v>2</v>
      </c>
      <c r="C11" s="4" t="s">
        <v>4</v>
      </c>
      <c r="D11" s="4" t="s">
        <v>6</v>
      </c>
      <c r="E11" s="4" t="s">
        <v>8</v>
      </c>
      <c r="F11" s="4" t="s">
        <v>8</v>
      </c>
      <c r="G11" s="4" t="s">
        <v>8</v>
      </c>
    </row>
    <row r="12" spans="1:7" ht="16.5" thickBot="1">
      <c r="A12" s="31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</row>
    <row r="13" spans="1:7" ht="38.25" customHeight="1">
      <c r="A13" s="62">
        <v>2</v>
      </c>
      <c r="B13" s="7" t="s">
        <v>11</v>
      </c>
      <c r="C13" s="64">
        <f>C15+C16</f>
        <v>66727056</v>
      </c>
      <c r="D13" s="64">
        <f t="shared" ref="D13:G13" si="0">D15+D16</f>
        <v>79468371</v>
      </c>
      <c r="E13" s="64">
        <f t="shared" si="0"/>
        <v>65821206</v>
      </c>
      <c r="F13" s="64">
        <f t="shared" si="0"/>
        <v>70321882</v>
      </c>
      <c r="G13" s="64">
        <f t="shared" si="0"/>
        <v>74681268</v>
      </c>
    </row>
    <row r="14" spans="1:7" ht="19.5" thickBot="1">
      <c r="A14" s="63"/>
      <c r="B14" s="8" t="s">
        <v>12</v>
      </c>
      <c r="C14" s="65"/>
      <c r="D14" s="65"/>
      <c r="E14" s="65"/>
      <c r="F14" s="65"/>
      <c r="G14" s="65"/>
    </row>
    <row r="15" spans="1:7" ht="19.5" thickBot="1">
      <c r="A15" s="32" t="s">
        <v>13</v>
      </c>
      <c r="B15" s="8" t="s">
        <v>14</v>
      </c>
      <c r="C15" s="38">
        <v>64492461</v>
      </c>
      <c r="D15" s="38">
        <v>70021686</v>
      </c>
      <c r="E15" s="51">
        <f>29275427+34281574+934500+700000+404705</f>
        <v>65596206</v>
      </c>
      <c r="F15" s="51">
        <f>31280794+36629862+991000+750000+433301</f>
        <v>70084957</v>
      </c>
      <c r="G15" s="51">
        <f>33222080+38903111+1047160+800000+460146</f>
        <v>74432497</v>
      </c>
    </row>
    <row r="16" spans="1:7" ht="19.5" thickBot="1">
      <c r="A16" s="40" t="s">
        <v>13</v>
      </c>
      <c r="B16" s="8" t="s">
        <v>15</v>
      </c>
      <c r="C16" s="38">
        <v>2234595</v>
      </c>
      <c r="D16" s="51">
        <v>9446685</v>
      </c>
      <c r="E16" s="38">
        <v>225000</v>
      </c>
      <c r="F16" s="38">
        <v>236925</v>
      </c>
      <c r="G16" s="38">
        <v>248771</v>
      </c>
    </row>
    <row r="17" spans="1:8" ht="37.5">
      <c r="A17" s="41"/>
      <c r="B17" s="20" t="s">
        <v>16</v>
      </c>
      <c r="C17" s="37"/>
      <c r="D17" s="52"/>
      <c r="E17" s="37"/>
      <c r="F17" s="37"/>
      <c r="G17" s="37"/>
    </row>
    <row r="18" spans="1:8" ht="18.75">
      <c r="A18" s="41"/>
      <c r="B18" s="21" t="s">
        <v>33</v>
      </c>
      <c r="C18" s="37"/>
      <c r="D18" s="52"/>
      <c r="E18" s="37"/>
      <c r="F18" s="37"/>
      <c r="G18" s="37"/>
    </row>
    <row r="19" spans="1:8" ht="19.5" thickBot="1">
      <c r="A19" s="41">
        <v>6</v>
      </c>
      <c r="B19" s="22" t="s">
        <v>12</v>
      </c>
      <c r="C19" s="47">
        <f>C20+C21</f>
        <v>246967977</v>
      </c>
      <c r="D19" s="47">
        <f t="shared" ref="D19:G19" si="1">D20+D21</f>
        <v>347205841</v>
      </c>
      <c r="E19" s="47">
        <f t="shared" si="1"/>
        <v>353173896</v>
      </c>
      <c r="F19" s="47">
        <f t="shared" si="1"/>
        <v>380992785</v>
      </c>
      <c r="G19" s="47">
        <f t="shared" si="1"/>
        <v>405438136</v>
      </c>
    </row>
    <row r="20" spans="1:8" ht="19.5" thickBot="1">
      <c r="A20" s="43" t="s">
        <v>13</v>
      </c>
      <c r="B20" s="8" t="s">
        <v>14</v>
      </c>
      <c r="C20" s="45">
        <v>235315908</v>
      </c>
      <c r="D20" s="46">
        <v>334394125</v>
      </c>
      <c r="E20" s="46">
        <v>340634812</v>
      </c>
      <c r="F20" s="46">
        <v>367784430</v>
      </c>
      <c r="G20" s="46">
        <v>391574863</v>
      </c>
    </row>
    <row r="21" spans="1:8" ht="19.5" thickBot="1">
      <c r="A21" s="40" t="s">
        <v>13</v>
      </c>
      <c r="B21" s="44" t="s">
        <v>15</v>
      </c>
      <c r="C21" s="35">
        <v>11652069</v>
      </c>
      <c r="D21" s="26">
        <v>12811716</v>
      </c>
      <c r="E21" s="26">
        <v>12539084</v>
      </c>
      <c r="F21" s="26">
        <v>13208355</v>
      </c>
      <c r="G21" s="26">
        <v>13863273</v>
      </c>
    </row>
    <row r="22" spans="1:8" ht="22.5" customHeight="1">
      <c r="A22" s="62">
        <v>8</v>
      </c>
      <c r="B22" s="7" t="s">
        <v>17</v>
      </c>
      <c r="C22" s="66">
        <f>C25+C26</f>
        <v>34271225</v>
      </c>
      <c r="D22" s="66">
        <f t="shared" ref="D22:G22" si="2">D25+D26</f>
        <v>33503997</v>
      </c>
      <c r="E22" s="66">
        <f t="shared" si="2"/>
        <v>33862028</v>
      </c>
      <c r="F22" s="66">
        <f t="shared" si="2"/>
        <v>36155310</v>
      </c>
      <c r="G22" s="66">
        <f t="shared" si="2"/>
        <v>38381322</v>
      </c>
    </row>
    <row r="23" spans="1:8" ht="40.5" customHeight="1">
      <c r="A23" s="69"/>
      <c r="B23" s="18" t="s">
        <v>39</v>
      </c>
      <c r="C23" s="67"/>
      <c r="D23" s="67"/>
      <c r="E23" s="67"/>
      <c r="F23" s="67"/>
      <c r="G23" s="67"/>
    </row>
    <row r="24" spans="1:8" ht="23.25" hidden="1" customHeight="1" thickBot="1">
      <c r="A24" s="63"/>
      <c r="B24" s="8"/>
      <c r="C24" s="68"/>
      <c r="D24" s="68"/>
      <c r="E24" s="68"/>
      <c r="F24" s="68"/>
      <c r="G24" s="68"/>
    </row>
    <row r="25" spans="1:8" ht="19.5" thickBot="1">
      <c r="A25" s="32" t="s">
        <v>13</v>
      </c>
      <c r="B25" s="8" t="s">
        <v>14</v>
      </c>
      <c r="C25" s="38">
        <v>31417418</v>
      </c>
      <c r="D25" s="38">
        <v>32408391</v>
      </c>
      <c r="E25" s="38">
        <f>31879544+767970</f>
        <v>32647514</v>
      </c>
      <c r="F25" s="38">
        <f>34063293+813134</f>
        <v>34876427</v>
      </c>
      <c r="G25" s="38">
        <f>36177261+861234</f>
        <v>37038495</v>
      </c>
      <c r="H25" s="49"/>
    </row>
    <row r="26" spans="1:8" ht="19.5" thickBot="1">
      <c r="A26" s="40" t="s">
        <v>13</v>
      </c>
      <c r="B26" s="44" t="s">
        <v>15</v>
      </c>
      <c r="C26" s="38">
        <v>2853807</v>
      </c>
      <c r="D26" s="38">
        <v>1095606</v>
      </c>
      <c r="E26" s="38">
        <v>1214514</v>
      </c>
      <c r="F26" s="38">
        <v>1278883</v>
      </c>
      <c r="G26" s="38">
        <v>1342827</v>
      </c>
    </row>
    <row r="27" spans="1:8" ht="37.5">
      <c r="A27" s="39"/>
      <c r="B27" s="7" t="s">
        <v>37</v>
      </c>
      <c r="C27" s="33"/>
      <c r="D27" s="36"/>
      <c r="E27" s="36"/>
      <c r="F27" s="36"/>
      <c r="G27" s="36"/>
    </row>
    <row r="28" spans="1:8" ht="58.5" customHeight="1" thickBot="1">
      <c r="A28" s="41"/>
      <c r="B28" s="18" t="s">
        <v>38</v>
      </c>
      <c r="C28" s="34">
        <f>C30+C31</f>
        <v>23616080</v>
      </c>
      <c r="D28" s="58">
        <f t="shared" ref="D28:G28" si="3">D30+D31</f>
        <v>33684294</v>
      </c>
      <c r="E28" s="58">
        <f t="shared" si="3"/>
        <v>34141911</v>
      </c>
      <c r="F28" s="58">
        <f t="shared" si="3"/>
        <v>36429358</v>
      </c>
      <c r="G28" s="58">
        <f t="shared" si="3"/>
        <v>38648156</v>
      </c>
    </row>
    <row r="29" spans="1:8" ht="19.5" hidden="1" thickBot="1">
      <c r="A29" s="40">
        <v>10</v>
      </c>
      <c r="B29" s="8"/>
      <c r="C29" s="35">
        <f>C30+C31</f>
        <v>23616080</v>
      </c>
      <c r="D29" s="38">
        <f t="shared" ref="D29:G29" si="4">D30+D31</f>
        <v>33684294</v>
      </c>
      <c r="E29" s="38">
        <f t="shared" si="4"/>
        <v>34141911</v>
      </c>
      <c r="F29" s="38">
        <f t="shared" si="4"/>
        <v>36429358</v>
      </c>
      <c r="G29" s="38">
        <f t="shared" si="4"/>
        <v>38648156</v>
      </c>
    </row>
    <row r="30" spans="1:8" ht="19.5" thickBot="1">
      <c r="A30" s="43" t="s">
        <v>13</v>
      </c>
      <c r="B30" s="8" t="s">
        <v>14</v>
      </c>
      <c r="C30" s="38">
        <v>21009354</v>
      </c>
      <c r="D30" s="38">
        <v>30376341</v>
      </c>
      <c r="E30" s="38">
        <f>30833958</f>
        <v>30833958</v>
      </c>
      <c r="F30" s="38">
        <f>32946084</f>
        <v>32946084</v>
      </c>
      <c r="G30" s="38">
        <f>34990718</f>
        <v>34990718</v>
      </c>
    </row>
    <row r="31" spans="1:8" ht="19.5" thickBot="1">
      <c r="A31" s="40" t="s">
        <v>13</v>
      </c>
      <c r="B31" s="44" t="s">
        <v>15</v>
      </c>
      <c r="C31" s="38">
        <v>2606726</v>
      </c>
      <c r="D31" s="38">
        <v>3307953</v>
      </c>
      <c r="E31" s="38">
        <v>3307953</v>
      </c>
      <c r="F31" s="38">
        <v>3483274</v>
      </c>
      <c r="G31" s="38">
        <v>3657438</v>
      </c>
    </row>
    <row r="32" spans="1:8" ht="20.25" customHeight="1">
      <c r="A32" s="70">
        <v>12</v>
      </c>
      <c r="B32" s="20" t="s">
        <v>18</v>
      </c>
      <c r="C32" s="73">
        <f>C35+C36</f>
        <v>46820472</v>
      </c>
      <c r="D32" s="66">
        <f t="shared" ref="D32:G32" si="5">D35+D36</f>
        <v>30483189</v>
      </c>
      <c r="E32" s="66">
        <f t="shared" si="5"/>
        <v>20064027</v>
      </c>
      <c r="F32" s="66">
        <f t="shared" si="5"/>
        <v>21464503</v>
      </c>
      <c r="G32" s="66">
        <f t="shared" si="5"/>
        <v>22813943</v>
      </c>
    </row>
    <row r="33" spans="1:7" ht="37.5" customHeight="1">
      <c r="A33" s="71"/>
      <c r="B33" s="21" t="s">
        <v>40</v>
      </c>
      <c r="C33" s="74"/>
      <c r="D33" s="67"/>
      <c r="E33" s="67"/>
      <c r="F33" s="67"/>
      <c r="G33" s="67"/>
    </row>
    <row r="34" spans="1:7" ht="0.75" customHeight="1" thickBot="1">
      <c r="A34" s="72"/>
      <c r="B34" s="22"/>
      <c r="C34" s="75"/>
      <c r="D34" s="68"/>
      <c r="E34" s="68"/>
      <c r="F34" s="68"/>
      <c r="G34" s="68"/>
    </row>
    <row r="35" spans="1:7" ht="19.5" thickBot="1">
      <c r="A35" s="32" t="s">
        <v>13</v>
      </c>
      <c r="B35" s="8" t="s">
        <v>14</v>
      </c>
      <c r="C35" s="38">
        <v>22072064</v>
      </c>
      <c r="D35" s="38">
        <v>19463864</v>
      </c>
      <c r="E35" s="38">
        <v>19204027</v>
      </c>
      <c r="F35" s="38">
        <v>20519503</v>
      </c>
      <c r="G35" s="38">
        <v>21792943</v>
      </c>
    </row>
    <row r="36" spans="1:7" ht="19.5" thickBot="1">
      <c r="A36" s="40" t="s">
        <v>13</v>
      </c>
      <c r="B36" s="8" t="s">
        <v>15</v>
      </c>
      <c r="C36" s="38">
        <v>24748408</v>
      </c>
      <c r="D36" s="38">
        <v>11019325</v>
      </c>
      <c r="E36" s="38">
        <v>860000</v>
      </c>
      <c r="F36" s="38">
        <v>945000</v>
      </c>
      <c r="G36" s="38">
        <v>1021000</v>
      </c>
    </row>
    <row r="37" spans="1:7" ht="19.5" customHeight="1">
      <c r="A37" s="78">
        <v>16</v>
      </c>
      <c r="B37" s="20" t="s">
        <v>19</v>
      </c>
      <c r="C37" s="73">
        <f>C40+C41</f>
        <v>2491601</v>
      </c>
      <c r="D37" s="66">
        <f t="shared" ref="D37:G37" si="6">D40+D41</f>
        <v>2437453</v>
      </c>
      <c r="E37" s="66">
        <f t="shared" si="6"/>
        <v>2607927</v>
      </c>
      <c r="F37" s="66">
        <f t="shared" si="6"/>
        <v>2786295</v>
      </c>
      <c r="G37" s="66">
        <f t="shared" si="6"/>
        <v>2959283</v>
      </c>
    </row>
    <row r="38" spans="1:7" ht="34.5" customHeight="1">
      <c r="A38" s="79"/>
      <c r="B38" s="21" t="s">
        <v>41</v>
      </c>
      <c r="C38" s="74"/>
      <c r="D38" s="67"/>
      <c r="E38" s="67"/>
      <c r="F38" s="67"/>
      <c r="G38" s="67"/>
    </row>
    <row r="39" spans="1:7" ht="19.5" hidden="1" thickBot="1">
      <c r="A39" s="80"/>
      <c r="B39" s="22"/>
      <c r="C39" s="75"/>
      <c r="D39" s="68"/>
      <c r="E39" s="68"/>
      <c r="F39" s="68"/>
      <c r="G39" s="68"/>
    </row>
    <row r="40" spans="1:7" ht="19.5" thickBot="1">
      <c r="A40" s="40" t="s">
        <v>13</v>
      </c>
      <c r="B40" s="8" t="s">
        <v>14</v>
      </c>
      <c r="C40" s="38">
        <v>2446358</v>
      </c>
      <c r="D40" s="38">
        <v>2414274</v>
      </c>
      <c r="E40" s="38">
        <v>2457927</v>
      </c>
      <c r="F40" s="38">
        <v>2626295</v>
      </c>
      <c r="G40" s="38">
        <v>2789283</v>
      </c>
    </row>
    <row r="41" spans="1:7" ht="19.5" thickBot="1">
      <c r="A41" s="40" t="s">
        <v>13</v>
      </c>
      <c r="B41" s="44" t="s">
        <v>15</v>
      </c>
      <c r="C41" s="38">
        <v>45243</v>
      </c>
      <c r="D41" s="38">
        <v>23179</v>
      </c>
      <c r="E41" s="38">
        <v>150000</v>
      </c>
      <c r="F41" s="38">
        <v>160000</v>
      </c>
      <c r="G41" s="38">
        <v>170000</v>
      </c>
    </row>
    <row r="42" spans="1:7" ht="21" customHeight="1">
      <c r="A42" s="76">
        <v>37</v>
      </c>
      <c r="B42" s="7" t="s">
        <v>20</v>
      </c>
      <c r="C42" s="66">
        <f>C45+C46</f>
        <v>3278183</v>
      </c>
      <c r="D42" s="66">
        <f t="shared" ref="D42:G42" si="7">D45+D46</f>
        <v>3668556</v>
      </c>
      <c r="E42" s="66">
        <f t="shared" si="7"/>
        <v>3725726</v>
      </c>
      <c r="F42" s="66">
        <f t="shared" si="7"/>
        <v>3980938</v>
      </c>
      <c r="G42" s="66">
        <f t="shared" si="7"/>
        <v>4227995</v>
      </c>
    </row>
    <row r="43" spans="1:7" ht="21" customHeight="1">
      <c r="A43" s="81"/>
      <c r="B43" s="18" t="s">
        <v>42</v>
      </c>
      <c r="C43" s="67"/>
      <c r="D43" s="67"/>
      <c r="E43" s="67"/>
      <c r="F43" s="67"/>
      <c r="G43" s="67"/>
    </row>
    <row r="44" spans="1:7" ht="0.75" customHeight="1" thickBot="1">
      <c r="A44" s="77"/>
      <c r="B44" s="8"/>
      <c r="C44" s="68"/>
      <c r="D44" s="68"/>
      <c r="E44" s="68"/>
      <c r="F44" s="68"/>
      <c r="G44" s="68"/>
    </row>
    <row r="45" spans="1:7" ht="19.5" thickBot="1">
      <c r="A45" s="40" t="s">
        <v>13</v>
      </c>
      <c r="B45" s="8" t="s">
        <v>14</v>
      </c>
      <c r="C45" s="38">
        <v>3278183</v>
      </c>
      <c r="D45" s="38">
        <v>3659556</v>
      </c>
      <c r="E45" s="38">
        <f>3725726</f>
        <v>3725726</v>
      </c>
      <c r="F45" s="38">
        <v>3980938</v>
      </c>
      <c r="G45" s="38">
        <v>4227995</v>
      </c>
    </row>
    <row r="46" spans="1:7" ht="19.5" thickBot="1">
      <c r="A46" s="40" t="s">
        <v>13</v>
      </c>
      <c r="B46" s="8" t="s">
        <v>15</v>
      </c>
      <c r="C46" s="10"/>
      <c r="D46" s="50">
        <v>9000</v>
      </c>
      <c r="E46" s="10"/>
      <c r="F46" s="10"/>
      <c r="G46" s="10"/>
    </row>
    <row r="47" spans="1:7" ht="19.5" thickBot="1">
      <c r="A47" s="40" t="s">
        <v>13</v>
      </c>
      <c r="B47" s="12" t="s">
        <v>21</v>
      </c>
      <c r="C47" s="54">
        <v>424172594</v>
      </c>
      <c r="D47" s="55">
        <f>D48+D49</f>
        <v>530451701</v>
      </c>
      <c r="E47" s="55">
        <f t="shared" ref="E47:G47" si="8">E48+E49</f>
        <v>513396721</v>
      </c>
      <c r="F47" s="55">
        <f t="shared" si="8"/>
        <v>552131071</v>
      </c>
      <c r="G47" s="55">
        <f t="shared" si="8"/>
        <v>587150103</v>
      </c>
    </row>
    <row r="48" spans="1:7" ht="19.5" thickBot="1">
      <c r="A48" s="40" t="s">
        <v>13</v>
      </c>
      <c r="B48" s="8" t="s">
        <v>14</v>
      </c>
      <c r="C48" s="54">
        <v>380031746</v>
      </c>
      <c r="D48" s="55">
        <v>492738237</v>
      </c>
      <c r="E48" s="54">
        <v>495100170</v>
      </c>
      <c r="F48" s="54">
        <v>532818634</v>
      </c>
      <c r="G48" s="54">
        <v>566846794</v>
      </c>
    </row>
    <row r="49" spans="1:7" ht="19.5" thickBot="1">
      <c r="A49" s="40" t="s">
        <v>13</v>
      </c>
      <c r="B49" s="8" t="s">
        <v>15</v>
      </c>
      <c r="C49" s="54">
        <v>44140848</v>
      </c>
      <c r="D49" s="55">
        <v>37713464</v>
      </c>
      <c r="E49" s="54">
        <v>18296551</v>
      </c>
      <c r="F49" s="54">
        <v>19312437</v>
      </c>
      <c r="G49" s="54">
        <v>20303309</v>
      </c>
    </row>
    <row r="51" spans="1:7" ht="18.75">
      <c r="B51" s="28"/>
      <c r="C51" s="48"/>
      <c r="D51" s="48"/>
      <c r="E51" s="48"/>
      <c r="F51" s="48"/>
      <c r="G51" s="48"/>
    </row>
    <row r="52" spans="1:7" ht="18.75">
      <c r="B52" s="28" t="s">
        <v>44</v>
      </c>
      <c r="C52" s="48"/>
      <c r="D52" s="48"/>
      <c r="E52" s="48"/>
      <c r="F52" s="53" t="s">
        <v>43</v>
      </c>
      <c r="G52" s="53"/>
    </row>
    <row r="54" spans="1:7">
      <c r="E54" s="42"/>
      <c r="F54" s="42"/>
      <c r="G54" s="42"/>
    </row>
    <row r="55" spans="1:7">
      <c r="C55" s="42"/>
      <c r="D55" s="42"/>
      <c r="E55" s="42"/>
      <c r="F55" s="42"/>
      <c r="G55" s="42"/>
    </row>
  </sheetData>
  <mergeCells count="31">
    <mergeCell ref="A10:A11"/>
    <mergeCell ref="A13:A14"/>
    <mergeCell ref="C13:C14"/>
    <mergeCell ref="D13:D14"/>
    <mergeCell ref="E13:E14"/>
    <mergeCell ref="G32:G34"/>
    <mergeCell ref="G13:G14"/>
    <mergeCell ref="A22:A24"/>
    <mergeCell ref="C22:C24"/>
    <mergeCell ref="D22:D24"/>
    <mergeCell ref="E22:E24"/>
    <mergeCell ref="F22:F24"/>
    <mergeCell ref="G22:G24"/>
    <mergeCell ref="F13:F14"/>
    <mergeCell ref="A32:A34"/>
    <mergeCell ref="C32:C34"/>
    <mergeCell ref="D32:D34"/>
    <mergeCell ref="E32:E34"/>
    <mergeCell ref="F32:F34"/>
    <mergeCell ref="G42:G44"/>
    <mergeCell ref="A37:A39"/>
    <mergeCell ref="C37:C39"/>
    <mergeCell ref="D37:D39"/>
    <mergeCell ref="E37:E39"/>
    <mergeCell ref="F37:F39"/>
    <mergeCell ref="G37:G39"/>
    <mergeCell ref="A42:A44"/>
    <mergeCell ref="C42:C44"/>
    <mergeCell ref="D42:D44"/>
    <mergeCell ref="E42:E44"/>
    <mergeCell ref="F42:F44"/>
  </mergeCells>
  <pageMargins left="0.39370078740157483" right="0.39370078740157483" top="1.1811023622047245" bottom="0.78740157480314965" header="0.31496062992125984" footer="0.31496062992125984"/>
  <pageSetup paperSize="9" firstPageNumber="22" orientation="landscape" useFirstPageNumber="1" horizontalDpi="180" verticalDpi="180" r:id="rId1"/>
  <headerFooter>
    <oddHeader>&amp;C&amp;"Times New Roman,обычный"&amp;12&amp;P із 39&amp;Rпродовження додатка  6</oddHeader>
    <oddFooter>&amp;C&amp;"Times New Roman,полужирный"&amp;9Рішення  Первомайської  міської ради 
Про затвердження прогнозу бюджету  Первомайської  міської територіальної громади на    2022-2024 роки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2022 - 2024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2021-10-05T07:20:08Z</dcterms:modified>
</cp:coreProperties>
</file>